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on_m\Dropbox\Poultry Performance plus\technisch\modellen\"/>
    </mc:Choice>
  </mc:AlternateContent>
  <bookViews>
    <workbookView xWindow="390" yWindow="330" windowWidth="15980" windowHeight="4520"/>
  </bookViews>
  <sheets>
    <sheet name="based on CO2 with resulting RH" sheetId="2" r:id="rId1"/>
    <sheet name="based on relative humidity" sheetId="1" r:id="rId2"/>
    <sheet name="Blad3" sheetId="3" r:id="rId3"/>
  </sheets>
  <calcPr calcId="152511"/>
</workbook>
</file>

<file path=xl/calcChain.xml><?xml version="1.0" encoding="utf-8"?>
<calcChain xmlns="http://schemas.openxmlformats.org/spreadsheetml/2006/main">
  <c r="D22" i="2" l="1"/>
  <c r="E22" i="2"/>
  <c r="F22" i="2"/>
  <c r="G22" i="2"/>
  <c r="H22" i="2"/>
  <c r="I22" i="2"/>
  <c r="J22" i="2"/>
  <c r="K22" i="2"/>
  <c r="L22" i="2"/>
  <c r="M22" i="2"/>
  <c r="N22" i="2"/>
  <c r="O22" i="2"/>
  <c r="P22" i="2"/>
  <c r="Q22" i="2"/>
  <c r="R22" i="2"/>
  <c r="S22" i="2"/>
  <c r="T22" i="2"/>
  <c r="C22" i="2"/>
  <c r="D12" i="2"/>
  <c r="D13" i="2" s="1"/>
  <c r="E12" i="2"/>
  <c r="E13" i="2" s="1"/>
  <c r="F12" i="2"/>
  <c r="F13" i="2" s="1"/>
  <c r="G12" i="2"/>
  <c r="G13" i="2" s="1"/>
  <c r="H12" i="2"/>
  <c r="H13" i="2" s="1"/>
  <c r="I12" i="2"/>
  <c r="I13" i="2" s="1"/>
  <c r="J12" i="2"/>
  <c r="J13" i="2" s="1"/>
  <c r="K12" i="2"/>
  <c r="K13" i="2" s="1"/>
  <c r="L12" i="2"/>
  <c r="L13" i="2" s="1"/>
  <c r="M12" i="2"/>
  <c r="M13" i="2" s="1"/>
  <c r="N12" i="2"/>
  <c r="N13" i="2" s="1"/>
  <c r="O12" i="2"/>
  <c r="O13" i="2" s="1"/>
  <c r="P12" i="2"/>
  <c r="P13" i="2" s="1"/>
  <c r="Q12" i="2"/>
  <c r="Q13" i="2" s="1"/>
  <c r="R12" i="2"/>
  <c r="R13" i="2" s="1"/>
  <c r="S12" i="2"/>
  <c r="S13" i="2" s="1"/>
  <c r="T12" i="2"/>
  <c r="T13" i="2" s="1"/>
  <c r="C12" i="2"/>
  <c r="C13" i="2" s="1"/>
  <c r="T24" i="2" l="1"/>
  <c r="S24" i="2"/>
  <c r="R24" i="2"/>
  <c r="Q24" i="2"/>
  <c r="P24" i="2"/>
  <c r="O24" i="2"/>
  <c r="N24" i="2"/>
  <c r="M24" i="2"/>
  <c r="L24" i="2"/>
  <c r="K24" i="2"/>
  <c r="J24" i="2"/>
  <c r="I24" i="2"/>
  <c r="H24" i="2"/>
  <c r="G24" i="2"/>
  <c r="F24" i="2"/>
  <c r="E24" i="2"/>
  <c r="D24" i="2" l="1"/>
  <c r="I25" i="2"/>
  <c r="M25" i="2"/>
  <c r="Q25" i="2"/>
  <c r="C24" i="2"/>
  <c r="T25" i="2" l="1"/>
  <c r="P25" i="2"/>
  <c r="L25" i="2"/>
  <c r="H25" i="2"/>
  <c r="S25" i="2"/>
  <c r="O25" i="2"/>
  <c r="K25" i="2"/>
  <c r="R25" i="2"/>
  <c r="N25" i="2"/>
  <c r="J25" i="2"/>
  <c r="G25" i="2"/>
  <c r="F25" i="2"/>
  <c r="E25" i="2"/>
  <c r="D25" i="2"/>
  <c r="C25" i="2"/>
  <c r="H3" i="1"/>
  <c r="H4" i="1"/>
</calcChain>
</file>

<file path=xl/sharedStrings.xml><?xml version="1.0" encoding="utf-8"?>
<sst xmlns="http://schemas.openxmlformats.org/spreadsheetml/2006/main" count="59" uniqueCount="53">
  <si>
    <t>Relative humidity (%)</t>
  </si>
  <si>
    <r>
      <t>Temp (</t>
    </r>
    <r>
      <rPr>
        <vertAlign val="superscript"/>
        <sz val="11"/>
        <color theme="1"/>
        <rFont val="Calibri"/>
        <family val="2"/>
        <scheme val="minor"/>
      </rPr>
      <t>o</t>
    </r>
    <r>
      <rPr>
        <sz val="11"/>
        <color theme="1"/>
        <rFont val="Calibri"/>
        <family val="2"/>
        <scheme val="minor"/>
      </rPr>
      <t>C)  20</t>
    </r>
  </si>
  <si>
    <r>
      <t>Temp (</t>
    </r>
    <r>
      <rPr>
        <vertAlign val="superscript"/>
        <sz val="11"/>
        <color theme="1"/>
        <rFont val="Calibri"/>
        <family val="2"/>
        <scheme val="minor"/>
      </rPr>
      <t>o</t>
    </r>
    <r>
      <rPr>
        <sz val="11"/>
        <color theme="1"/>
        <rFont val="Calibri"/>
        <family val="2"/>
        <scheme val="minor"/>
      </rPr>
      <t>C ) 36,5</t>
    </r>
  </si>
  <si>
    <t>number of eggs</t>
  </si>
  <si>
    <t>egg weight (g)</t>
  </si>
  <si>
    <t>daily moisture loss (%)</t>
  </si>
  <si>
    <t>water content hallway (g/m3)      value from table</t>
  </si>
  <si>
    <t>water content machine (g/m3)     value from table</t>
  </si>
  <si>
    <t>input values (free to choose)</t>
  </si>
  <si>
    <t>estimated ventilation machine (m3/hr)</t>
  </si>
  <si>
    <t>Calculation:</t>
  </si>
  <si>
    <t>situation 1</t>
  </si>
  <si>
    <t>situation 2</t>
  </si>
  <si>
    <t>spray (l/h)</t>
  </si>
  <si>
    <t>Water content air hallway, g/m3 (density air 0,85 m3/kg)</t>
  </si>
  <si>
    <t>Water content air machine, g/m3 (density air 0,9 m3/kg)</t>
  </si>
  <si>
    <t>unit</t>
  </si>
  <si>
    <t>day of incubation</t>
  </si>
  <si>
    <t>days</t>
  </si>
  <si>
    <t>CO2 incoming air</t>
  </si>
  <si>
    <t>ppm</t>
  </si>
  <si>
    <t>CO2 concentration machine</t>
  </si>
  <si>
    <t>m3/hr</t>
  </si>
  <si>
    <t>ventilation rate (machine)</t>
  </si>
  <si>
    <t>ml/egg/day</t>
  </si>
  <si>
    <t>fertility</t>
  </si>
  <si>
    <t>%</t>
  </si>
  <si>
    <t>CO2 production embryo*</t>
  </si>
  <si>
    <t>* based on Segura et al, 2006</t>
  </si>
  <si>
    <t>465 ml/day (18 days) is approx 0,19W</t>
  </si>
  <si>
    <t>m3/1000 eggs/hr</t>
  </si>
  <si>
    <r>
      <t xml:space="preserve">How to use:  In the </t>
    </r>
    <r>
      <rPr>
        <sz val="11"/>
        <color rgb="FFFFC000"/>
        <rFont val="Calibri"/>
        <family val="2"/>
        <scheme val="minor"/>
      </rPr>
      <t>input values</t>
    </r>
    <r>
      <rPr>
        <sz val="11"/>
        <color theme="1"/>
        <rFont val="Calibri"/>
        <family val="2"/>
        <scheme val="minor"/>
      </rPr>
      <t xml:space="preserve">  (orange) fill in the size of the machine, the egg weight, average moisture loss per day, and amount of water spray. The values given are standard values which will apply most of the time. Only the daily moisture loss can be quite different, depending on the humidity level in the machine. Then look in the table that says </t>
    </r>
    <r>
      <rPr>
        <b/>
        <u/>
        <sz val="11"/>
        <color theme="6"/>
        <rFont val="Calibri"/>
        <family val="2"/>
        <scheme val="minor"/>
      </rPr>
      <t>water content incoming air (hallway)</t>
    </r>
    <r>
      <rPr>
        <b/>
        <sz val="11"/>
        <color theme="6"/>
        <rFont val="Calibri"/>
        <family val="2"/>
        <scheme val="minor"/>
      </rPr>
      <t xml:space="preserve"> </t>
    </r>
    <r>
      <rPr>
        <sz val="11"/>
        <color theme="1"/>
        <rFont val="Calibri"/>
        <family val="2"/>
        <scheme val="minor"/>
      </rPr>
      <t xml:space="preserve">(green heading) for water content at a given relative humdity and temperature and put in the formula (green cell). Do the same for </t>
    </r>
    <r>
      <rPr>
        <b/>
        <u/>
        <sz val="11"/>
        <color theme="4"/>
        <rFont val="Calibri"/>
        <family val="2"/>
        <scheme val="minor"/>
      </rPr>
      <t>water content machine</t>
    </r>
    <r>
      <rPr>
        <sz val="11"/>
        <color theme="1"/>
        <rFont val="Calibri"/>
        <family val="2"/>
        <scheme val="minor"/>
      </rPr>
      <t xml:space="preserve"> (blue heading) and the program will calculate the </t>
    </r>
    <r>
      <rPr>
        <b/>
        <u/>
        <sz val="11"/>
        <color rgb="FFFF0000"/>
        <rFont val="Calibri"/>
        <family val="2"/>
        <scheme val="minor"/>
      </rPr>
      <t>estimated ventilation in the machine</t>
    </r>
    <r>
      <rPr>
        <b/>
        <u/>
        <sz val="11"/>
        <color rgb="FFFFFF00"/>
        <rFont val="Calibri"/>
        <family val="2"/>
        <scheme val="minor"/>
      </rPr>
      <t xml:space="preserve"> </t>
    </r>
    <r>
      <rPr>
        <sz val="11"/>
        <color theme="1"/>
        <rFont val="Calibri"/>
        <family val="2"/>
        <scheme val="minor"/>
      </rPr>
      <t xml:space="preserve">in the red cell. The two lines in the calculation (situation 1 and 2) are identical, but can be used to compare two different situations, for instance high and low moisture in the hallway. </t>
    </r>
  </si>
  <si>
    <t>ventilation rate (eggs)</t>
  </si>
  <si>
    <t>resulting RH machine</t>
  </si>
  <si>
    <t>g/m3</t>
  </si>
  <si>
    <t>moisture loss eggs</t>
  </si>
  <si>
    <t>%/day</t>
  </si>
  <si>
    <t>water content air hallway</t>
  </si>
  <si>
    <t>sprayer</t>
  </si>
  <si>
    <t>l/hr</t>
  </si>
  <si>
    <t>max heat production practice is approx 0,16W</t>
  </si>
  <si>
    <t>g/hr</t>
  </si>
  <si>
    <t>water machine in</t>
  </si>
  <si>
    <t>water machine out</t>
  </si>
  <si>
    <t>so reality is probably 10-15% lower</t>
  </si>
  <si>
    <t>*resulting RH machine (est)</t>
  </si>
  <si>
    <t>(based on machine temp 37,5)</t>
  </si>
  <si>
    <t>* if water machine in and water machine out are equal, the machine has reached an equilibrium. Change the RH machine or the l/hr spraying in such a way that these two parameters are more or less equal</t>
  </si>
  <si>
    <t>egg size</t>
  </si>
  <si>
    <t>g</t>
  </si>
  <si>
    <t>size of the setter</t>
  </si>
  <si>
    <t># eggs</t>
  </si>
  <si>
    <t>Theoretical calculation of actual ventilation of an incubator, based on properties and levels of Carbon Dioxide, and resulting RH in the machine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</si>
</sst>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11"/>
      <color theme="6"/>
      <name val="Calibri"/>
      <family val="2"/>
      <scheme val="minor"/>
    </font>
    <font>
      <b/>
      <u/>
      <sz val="11"/>
      <color theme="4"/>
      <name val="Calibri"/>
      <family val="2"/>
      <scheme val="minor"/>
    </font>
    <font>
      <b/>
      <u/>
      <sz val="11"/>
      <color theme="6"/>
      <name val="Calibri"/>
      <family val="2"/>
      <scheme val="minor"/>
    </font>
    <font>
      <b/>
      <u/>
      <sz val="11"/>
      <color rgb="FFFFFF00"/>
      <name val="Calibri"/>
      <family val="2"/>
      <scheme val="minor"/>
    </font>
    <font>
      <b/>
      <u/>
      <sz val="11"/>
      <color rgb="FFFF0000"/>
      <name val="Calibri"/>
      <family val="2"/>
      <scheme val="minor"/>
    </font>
    <font>
      <sz val="11"/>
      <color rgb="FFFFC000"/>
      <name val="Calibri"/>
      <family val="2"/>
      <scheme val="minor"/>
    </font>
  </fonts>
  <fills count="6">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rgb="FFFFC000"/>
        <bgColor indexed="64"/>
      </patternFill>
    </fill>
    <fill>
      <patternFill patternType="solid">
        <fgColor rgb="FFFF0000"/>
        <bgColor indexed="64"/>
      </patternFill>
    </fill>
  </fills>
  <borders count="11">
    <border>
      <left/>
      <right/>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3">
    <xf numFmtId="0" fontId="0" fillId="0" borderId="0" xfId="0"/>
    <xf numFmtId="164" fontId="0" fillId="0" borderId="0" xfId="0" applyNumberFormat="1"/>
    <xf numFmtId="0" fontId="0" fillId="0" borderId="1" xfId="0" applyBorder="1"/>
    <xf numFmtId="0" fontId="0" fillId="0" borderId="2" xfId="0" applyBorder="1" applyAlignment="1">
      <alignment horizontal="right"/>
    </xf>
    <xf numFmtId="0" fontId="0" fillId="0" borderId="2" xfId="0" applyBorder="1"/>
    <xf numFmtId="0" fontId="0" fillId="0" borderId="0" xfId="0" applyBorder="1"/>
    <xf numFmtId="0" fontId="0" fillId="4" borderId="0" xfId="0" applyFill="1"/>
    <xf numFmtId="0" fontId="0" fillId="0" borderId="0" xfId="0" applyAlignment="1">
      <alignment horizontal="left"/>
    </xf>
    <xf numFmtId="0" fontId="0" fillId="5" borderId="0" xfId="0" applyFill="1" applyAlignment="1">
      <alignment wrapText="1"/>
    </xf>
    <xf numFmtId="0" fontId="0" fillId="5" borderId="0" xfId="0" applyFill="1"/>
    <xf numFmtId="3" fontId="0" fillId="0" borderId="0" xfId="0" applyNumberFormat="1"/>
    <xf numFmtId="1" fontId="0" fillId="0" borderId="0" xfId="0" applyNumberFormat="1"/>
    <xf numFmtId="2" fontId="0" fillId="0" borderId="0" xfId="0" applyNumberFormat="1"/>
    <xf numFmtId="0" fontId="0" fillId="0" borderId="0" xfId="0" applyFont="1"/>
    <xf numFmtId="0" fontId="0" fillId="0" borderId="0" xfId="0"/>
    <xf numFmtId="0" fontId="1" fillId="2" borderId="0" xfId="0" applyFont="1" applyFill="1" applyAlignment="1">
      <alignment horizontal="center"/>
    </xf>
    <xf numFmtId="0" fontId="0" fillId="0" borderId="0" xfId="0" applyAlignment="1">
      <alignment horizontal="center" wrapText="1"/>
    </xf>
    <xf numFmtId="0" fontId="0" fillId="3" borderId="0" xfId="0" applyFill="1" applyAlignment="1">
      <alignment horizontal="center" wrapText="1"/>
    </xf>
    <xf numFmtId="49" fontId="0" fillId="0" borderId="3" xfId="0" applyNumberFormat="1" applyBorder="1" applyAlignment="1">
      <alignment horizontal="left" wrapText="1"/>
    </xf>
    <xf numFmtId="49" fontId="0" fillId="0" borderId="4" xfId="0" applyNumberFormat="1" applyBorder="1" applyAlignment="1">
      <alignment horizontal="left" wrapText="1"/>
    </xf>
    <xf numFmtId="49" fontId="0" fillId="0" borderId="5" xfId="0" applyNumberFormat="1" applyBorder="1" applyAlignment="1">
      <alignment horizontal="left" wrapText="1"/>
    </xf>
    <xf numFmtId="49" fontId="0" fillId="0" borderId="6" xfId="0" applyNumberFormat="1" applyBorder="1" applyAlignment="1">
      <alignment horizontal="left" wrapText="1"/>
    </xf>
    <xf numFmtId="49" fontId="0" fillId="0" borderId="0" xfId="0" applyNumberFormat="1" applyBorder="1" applyAlignment="1">
      <alignment horizontal="left" wrapText="1"/>
    </xf>
    <xf numFmtId="49" fontId="0" fillId="0" borderId="7" xfId="0" applyNumberFormat="1" applyBorder="1" applyAlignment="1">
      <alignment horizontal="left" wrapText="1"/>
    </xf>
    <xf numFmtId="49" fontId="0" fillId="0" borderId="8" xfId="0" applyNumberFormat="1" applyBorder="1" applyAlignment="1">
      <alignment horizontal="left" wrapText="1"/>
    </xf>
    <xf numFmtId="49" fontId="0" fillId="0" borderId="9" xfId="0" applyNumberFormat="1" applyBorder="1" applyAlignment="1">
      <alignment horizontal="left" wrapText="1"/>
    </xf>
    <xf numFmtId="49" fontId="0" fillId="0" borderId="10" xfId="0" applyNumberFormat="1" applyBorder="1" applyAlignment="1">
      <alignment horizontal="left" wrapText="1"/>
    </xf>
    <xf numFmtId="0" fontId="0" fillId="2" borderId="0" xfId="0" applyFill="1" applyAlignment="1">
      <alignment horizontal="center" wrapText="1"/>
    </xf>
    <xf numFmtId="0" fontId="0" fillId="5" borderId="0" xfId="0" applyFill="1" applyAlignment="1">
      <alignment horizontal="center" wrapText="1"/>
    </xf>
    <xf numFmtId="0" fontId="0" fillId="3" borderId="0" xfId="0" applyFill="1" applyAlignment="1">
      <alignment horizontal="center"/>
    </xf>
    <xf numFmtId="0" fontId="0" fillId="2" borderId="0" xfId="0" applyFill="1" applyAlignment="1">
      <alignment horizontal="center"/>
    </xf>
    <xf numFmtId="1" fontId="0" fillId="5" borderId="0" xfId="0" applyNumberFormat="1" applyFill="1" applyAlignment="1">
      <alignment horizontal="center"/>
    </xf>
    <xf numFmtId="0" fontId="1" fillId="3"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tabSelected="1" zoomScale="115" zoomScaleNormal="115" workbookViewId="0">
      <pane xSplit="2" topLeftCell="C1" activePane="topRight" state="frozen"/>
      <selection pane="topRight" activeCell="A2" sqref="A2"/>
    </sheetView>
  </sheetViews>
  <sheetFormatPr defaultRowHeight="14.5" x14ac:dyDescent="0.35"/>
  <cols>
    <col min="1" max="1" width="25.81640625" bestFit="1" customWidth="1"/>
    <col min="2" max="2" width="10" bestFit="1" customWidth="1"/>
    <col min="3" max="22" width="8.26953125" bestFit="1" customWidth="1"/>
  </cols>
  <sheetData>
    <row r="1" spans="1:22" x14ac:dyDescent="0.35">
      <c r="A1" s="14" t="s">
        <v>52</v>
      </c>
      <c r="B1" s="14"/>
      <c r="C1" s="14"/>
      <c r="D1" s="14"/>
      <c r="E1" s="14"/>
      <c r="F1" s="14"/>
      <c r="G1" s="14"/>
    </row>
    <row r="3" spans="1:22" x14ac:dyDescent="0.35">
      <c r="B3" t="s">
        <v>16</v>
      </c>
    </row>
    <row r="4" spans="1:22" x14ac:dyDescent="0.35">
      <c r="A4" t="s">
        <v>48</v>
      </c>
      <c r="B4" t="s">
        <v>49</v>
      </c>
      <c r="C4">
        <v>60</v>
      </c>
    </row>
    <row r="5" spans="1:22" x14ac:dyDescent="0.35">
      <c r="A5" t="s">
        <v>50</v>
      </c>
      <c r="B5" s="13" t="s">
        <v>51</v>
      </c>
      <c r="C5" s="10">
        <v>100000</v>
      </c>
    </row>
    <row r="6" spans="1:22" x14ac:dyDescent="0.35">
      <c r="A6" t="s">
        <v>25</v>
      </c>
      <c r="B6" t="s">
        <v>26</v>
      </c>
      <c r="C6">
        <v>90</v>
      </c>
    </row>
    <row r="7" spans="1:22" x14ac:dyDescent="0.35">
      <c r="A7" t="s">
        <v>17</v>
      </c>
      <c r="B7" t="s">
        <v>18</v>
      </c>
      <c r="C7">
        <v>1</v>
      </c>
      <c r="D7">
        <v>2</v>
      </c>
      <c r="E7">
        <v>3</v>
      </c>
      <c r="F7">
        <v>4</v>
      </c>
      <c r="G7">
        <v>5</v>
      </c>
      <c r="H7">
        <v>6</v>
      </c>
      <c r="I7">
        <v>7</v>
      </c>
      <c r="J7">
        <v>8</v>
      </c>
      <c r="K7">
        <v>9</v>
      </c>
      <c r="L7">
        <v>10</v>
      </c>
      <c r="M7">
        <v>11</v>
      </c>
      <c r="N7">
        <v>12</v>
      </c>
      <c r="O7">
        <v>13</v>
      </c>
      <c r="P7">
        <v>14</v>
      </c>
      <c r="Q7">
        <v>15</v>
      </c>
      <c r="R7">
        <v>16</v>
      </c>
      <c r="S7">
        <v>17</v>
      </c>
      <c r="T7">
        <v>18</v>
      </c>
    </row>
    <row r="8" spans="1:22" x14ac:dyDescent="0.35">
      <c r="A8" t="s">
        <v>27</v>
      </c>
      <c r="B8" t="s">
        <v>24</v>
      </c>
      <c r="C8">
        <v>3.9</v>
      </c>
      <c r="D8">
        <v>2.4</v>
      </c>
      <c r="E8">
        <v>3.5</v>
      </c>
      <c r="F8">
        <v>7.8</v>
      </c>
      <c r="G8">
        <v>14.2</v>
      </c>
      <c r="H8">
        <v>18.600000000000001</v>
      </c>
      <c r="I8">
        <v>19.399999999999999</v>
      </c>
      <c r="J8">
        <v>27.8</v>
      </c>
      <c r="K8">
        <v>36.5</v>
      </c>
      <c r="L8">
        <v>43.2</v>
      </c>
      <c r="M8">
        <v>64.400000000000006</v>
      </c>
      <c r="N8">
        <v>90.9</v>
      </c>
      <c r="O8">
        <v>129.9</v>
      </c>
      <c r="P8">
        <v>190.2</v>
      </c>
      <c r="Q8">
        <v>231.2</v>
      </c>
      <c r="R8">
        <v>353.6</v>
      </c>
      <c r="S8">
        <v>424.4</v>
      </c>
      <c r="T8">
        <v>465.3</v>
      </c>
    </row>
    <row r="9" spans="1:22" x14ac:dyDescent="0.35">
      <c r="A9" t="s">
        <v>19</v>
      </c>
      <c r="B9" t="s">
        <v>20</v>
      </c>
      <c r="C9">
        <v>800</v>
      </c>
      <c r="D9">
        <v>800</v>
      </c>
      <c r="E9">
        <v>800</v>
      </c>
      <c r="F9">
        <v>800</v>
      </c>
      <c r="G9">
        <v>800</v>
      </c>
      <c r="H9">
        <v>800</v>
      </c>
      <c r="I9">
        <v>800</v>
      </c>
      <c r="J9">
        <v>800</v>
      </c>
      <c r="K9">
        <v>800</v>
      </c>
      <c r="L9">
        <v>800</v>
      </c>
      <c r="M9">
        <v>800</v>
      </c>
      <c r="N9">
        <v>800</v>
      </c>
      <c r="O9">
        <v>800</v>
      </c>
      <c r="P9">
        <v>800</v>
      </c>
      <c r="Q9">
        <v>800</v>
      </c>
      <c r="R9">
        <v>800</v>
      </c>
      <c r="S9">
        <v>800</v>
      </c>
      <c r="T9">
        <v>800</v>
      </c>
    </row>
    <row r="10" spans="1:22" x14ac:dyDescent="0.35">
      <c r="A10" t="s">
        <v>21</v>
      </c>
      <c r="B10" t="s">
        <v>20</v>
      </c>
      <c r="C10">
        <v>1500</v>
      </c>
      <c r="D10">
        <v>1500</v>
      </c>
      <c r="E10">
        <v>2000</v>
      </c>
      <c r="F10">
        <v>3000</v>
      </c>
      <c r="G10">
        <v>3000</v>
      </c>
      <c r="H10">
        <v>3500</v>
      </c>
      <c r="I10">
        <v>3500</v>
      </c>
      <c r="J10">
        <v>3500</v>
      </c>
      <c r="K10">
        <v>3500</v>
      </c>
      <c r="L10">
        <v>3500</v>
      </c>
      <c r="M10">
        <v>3500</v>
      </c>
      <c r="N10">
        <v>3500</v>
      </c>
      <c r="O10">
        <v>3500</v>
      </c>
      <c r="P10">
        <v>3500</v>
      </c>
      <c r="Q10">
        <v>3500</v>
      </c>
      <c r="R10">
        <v>3500</v>
      </c>
      <c r="S10">
        <v>4000</v>
      </c>
      <c r="T10">
        <v>4000</v>
      </c>
    </row>
    <row r="12" spans="1:22" x14ac:dyDescent="0.35">
      <c r="A12" t="s">
        <v>23</v>
      </c>
      <c r="B12" t="s">
        <v>22</v>
      </c>
      <c r="C12" s="11">
        <f t="shared" ref="C12:T12" si="0">((C8/24)*($C5*($C6/100))/(C10-C9))</f>
        <v>20.892857142857142</v>
      </c>
      <c r="D12" s="11">
        <f t="shared" si="0"/>
        <v>12.857142857142858</v>
      </c>
      <c r="E12" s="11">
        <f t="shared" si="0"/>
        <v>10.9375</v>
      </c>
      <c r="F12" s="11">
        <f t="shared" si="0"/>
        <v>13.295454545454545</v>
      </c>
      <c r="G12" s="11">
        <f t="shared" si="0"/>
        <v>24.204545454545453</v>
      </c>
      <c r="H12" s="11">
        <f t="shared" si="0"/>
        <v>25.833333333333332</v>
      </c>
      <c r="I12" s="11">
        <f t="shared" si="0"/>
        <v>26.944444444444439</v>
      </c>
      <c r="J12" s="11">
        <f t="shared" si="0"/>
        <v>38.611111111111114</v>
      </c>
      <c r="K12" s="11">
        <f t="shared" si="0"/>
        <v>50.694444444444443</v>
      </c>
      <c r="L12" s="11">
        <f t="shared" si="0"/>
        <v>60</v>
      </c>
      <c r="M12" s="11">
        <f t="shared" si="0"/>
        <v>89.444444444444457</v>
      </c>
      <c r="N12" s="11">
        <f t="shared" si="0"/>
        <v>126.25</v>
      </c>
      <c r="O12" s="11">
        <f t="shared" si="0"/>
        <v>180.41666666666669</v>
      </c>
      <c r="P12" s="11">
        <f t="shared" si="0"/>
        <v>264.16666666666669</v>
      </c>
      <c r="Q12" s="11">
        <f t="shared" si="0"/>
        <v>321.11111111111109</v>
      </c>
      <c r="R12" s="11">
        <f t="shared" si="0"/>
        <v>491.11111111111109</v>
      </c>
      <c r="S12" s="11">
        <f t="shared" si="0"/>
        <v>497.34375</v>
      </c>
      <c r="T12" s="11">
        <f t="shared" si="0"/>
        <v>545.2734375</v>
      </c>
      <c r="U12" s="11"/>
      <c r="V12" s="11"/>
    </row>
    <row r="13" spans="1:22" x14ac:dyDescent="0.35">
      <c r="A13" t="s">
        <v>32</v>
      </c>
      <c r="B13" t="s">
        <v>30</v>
      </c>
      <c r="C13" s="12">
        <f t="shared" ref="C13:T13" si="1">C12/$C5*1000</f>
        <v>0.20892857142857141</v>
      </c>
      <c r="D13" s="12">
        <f t="shared" si="1"/>
        <v>0.12857142857142859</v>
      </c>
      <c r="E13" s="12">
        <f t="shared" si="1"/>
        <v>0.109375</v>
      </c>
      <c r="F13" s="12">
        <f t="shared" si="1"/>
        <v>0.13295454545454546</v>
      </c>
      <c r="G13" s="12">
        <f t="shared" si="1"/>
        <v>0.24204545454545454</v>
      </c>
      <c r="H13" s="12">
        <f t="shared" si="1"/>
        <v>0.25833333333333336</v>
      </c>
      <c r="I13" s="12">
        <f t="shared" si="1"/>
        <v>0.26944444444444438</v>
      </c>
      <c r="J13" s="12">
        <f t="shared" si="1"/>
        <v>0.38611111111111118</v>
      </c>
      <c r="K13" s="12">
        <f t="shared" si="1"/>
        <v>0.50694444444444442</v>
      </c>
      <c r="L13" s="12">
        <f t="shared" si="1"/>
        <v>0.6</v>
      </c>
      <c r="M13" s="12">
        <f t="shared" si="1"/>
        <v>0.8944444444444446</v>
      </c>
      <c r="N13" s="12">
        <f t="shared" si="1"/>
        <v>1.2625</v>
      </c>
      <c r="O13" s="12">
        <f t="shared" si="1"/>
        <v>1.8041666666666669</v>
      </c>
      <c r="P13" s="12">
        <f t="shared" si="1"/>
        <v>2.6416666666666666</v>
      </c>
      <c r="Q13" s="12">
        <f t="shared" si="1"/>
        <v>3.2111111111111108</v>
      </c>
      <c r="R13" s="12">
        <f t="shared" si="1"/>
        <v>4.9111111111111105</v>
      </c>
      <c r="S13" s="12">
        <f t="shared" si="1"/>
        <v>4.9734375000000002</v>
      </c>
      <c r="T13" s="12">
        <f t="shared" si="1"/>
        <v>5.4527343749999995</v>
      </c>
      <c r="U13" s="12"/>
      <c r="V13" s="12"/>
    </row>
    <row r="14" spans="1:22" x14ac:dyDescent="0.35">
      <c r="A14" t="s">
        <v>28</v>
      </c>
    </row>
    <row r="15" spans="1:22" x14ac:dyDescent="0.35">
      <c r="A15" t="s">
        <v>29</v>
      </c>
    </row>
    <row r="16" spans="1:22" x14ac:dyDescent="0.35">
      <c r="A16" t="s">
        <v>40</v>
      </c>
    </row>
    <row r="17" spans="1:20" x14ac:dyDescent="0.35">
      <c r="A17" t="s">
        <v>44</v>
      </c>
    </row>
    <row r="19" spans="1:20" x14ac:dyDescent="0.35">
      <c r="A19" t="s">
        <v>33</v>
      </c>
    </row>
    <row r="20" spans="1:20" x14ac:dyDescent="0.35">
      <c r="A20" t="s">
        <v>37</v>
      </c>
      <c r="B20" t="s">
        <v>34</v>
      </c>
      <c r="C20">
        <v>10</v>
      </c>
      <c r="D20">
        <v>10</v>
      </c>
      <c r="E20">
        <v>10</v>
      </c>
      <c r="F20">
        <v>10</v>
      </c>
      <c r="G20">
        <v>10</v>
      </c>
      <c r="H20">
        <v>10</v>
      </c>
      <c r="I20">
        <v>10</v>
      </c>
      <c r="J20">
        <v>10</v>
      </c>
      <c r="K20">
        <v>10</v>
      </c>
      <c r="L20">
        <v>10</v>
      </c>
      <c r="M20">
        <v>10</v>
      </c>
      <c r="N20">
        <v>10</v>
      </c>
      <c r="O20">
        <v>10</v>
      </c>
      <c r="P20">
        <v>10</v>
      </c>
      <c r="Q20">
        <v>10</v>
      </c>
      <c r="R20">
        <v>10</v>
      </c>
      <c r="S20">
        <v>10</v>
      </c>
      <c r="T20">
        <v>10</v>
      </c>
    </row>
    <row r="21" spans="1:20" x14ac:dyDescent="0.35">
      <c r="A21" t="s">
        <v>35</v>
      </c>
      <c r="B21" t="s">
        <v>36</v>
      </c>
      <c r="C21">
        <v>0.2</v>
      </c>
      <c r="D21">
        <v>0.2</v>
      </c>
      <c r="E21">
        <v>0.2</v>
      </c>
      <c r="F21">
        <v>0.2</v>
      </c>
      <c r="G21">
        <v>0.2</v>
      </c>
      <c r="H21">
        <v>0.2</v>
      </c>
      <c r="I21">
        <v>0.2</v>
      </c>
      <c r="J21">
        <v>0.3</v>
      </c>
      <c r="K21">
        <v>0.4</v>
      </c>
      <c r="L21">
        <v>0.4</v>
      </c>
      <c r="M21">
        <v>0.5</v>
      </c>
      <c r="N21">
        <v>0.6</v>
      </c>
      <c r="O21">
        <v>0.7</v>
      </c>
      <c r="P21">
        <v>0.7</v>
      </c>
      <c r="Q21">
        <v>0.7</v>
      </c>
      <c r="R21">
        <v>0.7</v>
      </c>
      <c r="S21">
        <v>0.8</v>
      </c>
      <c r="T21">
        <v>0.8</v>
      </c>
    </row>
    <row r="22" spans="1:20" x14ac:dyDescent="0.35">
      <c r="A22" t="s">
        <v>35</v>
      </c>
      <c r="B22" t="s">
        <v>41</v>
      </c>
      <c r="C22" s="11">
        <f>($C5*$C4)*(C21/100/24)</f>
        <v>500</v>
      </c>
      <c r="D22" s="11">
        <f t="shared" ref="D22:T22" si="2">($C5*$C4)*(D21/100/24)</f>
        <v>500</v>
      </c>
      <c r="E22" s="11">
        <f t="shared" si="2"/>
        <v>500</v>
      </c>
      <c r="F22" s="11">
        <f t="shared" si="2"/>
        <v>500</v>
      </c>
      <c r="G22" s="11">
        <f t="shared" si="2"/>
        <v>500</v>
      </c>
      <c r="H22" s="11">
        <f t="shared" si="2"/>
        <v>500</v>
      </c>
      <c r="I22" s="11">
        <f t="shared" si="2"/>
        <v>500</v>
      </c>
      <c r="J22" s="11">
        <f t="shared" si="2"/>
        <v>750</v>
      </c>
      <c r="K22" s="11">
        <f t="shared" si="2"/>
        <v>1000</v>
      </c>
      <c r="L22" s="11">
        <f t="shared" si="2"/>
        <v>1000</v>
      </c>
      <c r="M22" s="11">
        <f t="shared" si="2"/>
        <v>1250</v>
      </c>
      <c r="N22" s="11">
        <f t="shared" si="2"/>
        <v>1500</v>
      </c>
      <c r="O22" s="11">
        <f t="shared" si="2"/>
        <v>1749.9999999999998</v>
      </c>
      <c r="P22" s="11">
        <f t="shared" si="2"/>
        <v>1749.9999999999998</v>
      </c>
      <c r="Q22" s="11">
        <f t="shared" si="2"/>
        <v>1749.9999999999998</v>
      </c>
      <c r="R22" s="11">
        <f t="shared" si="2"/>
        <v>1749.9999999999998</v>
      </c>
      <c r="S22" s="11">
        <f t="shared" si="2"/>
        <v>2000</v>
      </c>
      <c r="T22" s="11">
        <f t="shared" si="2"/>
        <v>2000</v>
      </c>
    </row>
    <row r="23" spans="1:20" x14ac:dyDescent="0.35">
      <c r="A23" t="s">
        <v>38</v>
      </c>
      <c r="B23" t="s">
        <v>39</v>
      </c>
      <c r="C23" s="11">
        <v>0</v>
      </c>
      <c r="D23">
        <v>0</v>
      </c>
      <c r="E23">
        <v>0</v>
      </c>
      <c r="F23">
        <v>0</v>
      </c>
      <c r="G23">
        <v>0</v>
      </c>
      <c r="H23">
        <v>0</v>
      </c>
      <c r="I23">
        <v>0</v>
      </c>
      <c r="J23">
        <v>0</v>
      </c>
      <c r="K23">
        <v>0</v>
      </c>
      <c r="L23">
        <v>0</v>
      </c>
      <c r="M23">
        <v>0</v>
      </c>
      <c r="N23">
        <v>0</v>
      </c>
      <c r="O23">
        <v>0</v>
      </c>
      <c r="P23">
        <v>0</v>
      </c>
      <c r="Q23">
        <v>0</v>
      </c>
      <c r="R23">
        <v>0</v>
      </c>
      <c r="S23">
        <v>0</v>
      </c>
      <c r="T23">
        <v>0</v>
      </c>
    </row>
    <row r="24" spans="1:20" x14ac:dyDescent="0.35">
      <c r="A24" t="s">
        <v>42</v>
      </c>
      <c r="B24" t="s">
        <v>41</v>
      </c>
      <c r="C24" s="11">
        <f>C22+(C20*C12)+(C23*1000)</f>
        <v>708.92857142857144</v>
      </c>
      <c r="D24" s="11">
        <f t="shared" ref="D24:T24" si="3">D22+(D20*D12)+(D23*1000)</f>
        <v>628.57142857142856</v>
      </c>
      <c r="E24" s="11">
        <f t="shared" si="3"/>
        <v>609.375</v>
      </c>
      <c r="F24" s="11">
        <f t="shared" si="3"/>
        <v>632.9545454545455</v>
      </c>
      <c r="G24" s="11">
        <f t="shared" si="3"/>
        <v>742.0454545454545</v>
      </c>
      <c r="H24" s="11">
        <f t="shared" si="3"/>
        <v>758.33333333333326</v>
      </c>
      <c r="I24" s="11">
        <f t="shared" si="3"/>
        <v>769.44444444444434</v>
      </c>
      <c r="J24" s="11">
        <f t="shared" si="3"/>
        <v>1136.1111111111111</v>
      </c>
      <c r="K24" s="11">
        <f t="shared" si="3"/>
        <v>1506.9444444444443</v>
      </c>
      <c r="L24" s="11">
        <f t="shared" si="3"/>
        <v>1600</v>
      </c>
      <c r="M24" s="11">
        <f t="shared" si="3"/>
        <v>2144.4444444444443</v>
      </c>
      <c r="N24" s="11">
        <f t="shared" si="3"/>
        <v>2762.5</v>
      </c>
      <c r="O24" s="11">
        <f>O22+(O20*O12)+(O23*1000)</f>
        <v>3554.166666666667</v>
      </c>
      <c r="P24" s="11">
        <f t="shared" si="3"/>
        <v>4391.666666666667</v>
      </c>
      <c r="Q24" s="11">
        <f t="shared" si="3"/>
        <v>4961.1111111111104</v>
      </c>
      <c r="R24" s="11">
        <f t="shared" si="3"/>
        <v>6661.1111111111113</v>
      </c>
      <c r="S24" s="11">
        <f t="shared" si="3"/>
        <v>6973.4375</v>
      </c>
      <c r="T24" s="11">
        <f t="shared" si="3"/>
        <v>7452.734375</v>
      </c>
    </row>
    <row r="25" spans="1:20" x14ac:dyDescent="0.35">
      <c r="A25" t="s">
        <v>43</v>
      </c>
      <c r="B25" t="s">
        <v>41</v>
      </c>
      <c r="C25" s="11">
        <f>(44.9*(C27/100))*C12</f>
        <v>750.47142857142853</v>
      </c>
      <c r="D25" s="11">
        <f t="shared" ref="D25:T25" si="4">(44.9*(D27/100))*D12</f>
        <v>548.42142857142846</v>
      </c>
      <c r="E25" s="11">
        <f t="shared" si="4"/>
        <v>392.875</v>
      </c>
      <c r="F25" s="11">
        <f t="shared" si="4"/>
        <v>417.87613636363631</v>
      </c>
      <c r="G25" s="11">
        <f t="shared" si="4"/>
        <v>760.74886363636347</v>
      </c>
      <c r="H25" s="11">
        <f t="shared" si="4"/>
        <v>811.94166666666649</v>
      </c>
      <c r="I25" s="11">
        <f t="shared" si="4"/>
        <v>846.8638888888886</v>
      </c>
      <c r="J25" s="11">
        <f t="shared" si="4"/>
        <v>1213.5472222222222</v>
      </c>
      <c r="K25" s="11">
        <f t="shared" si="4"/>
        <v>1593.3263888888887</v>
      </c>
      <c r="L25" s="11">
        <f t="shared" si="4"/>
        <v>1616.3999999999999</v>
      </c>
      <c r="M25" s="11">
        <f t="shared" si="4"/>
        <v>2208.8305555555557</v>
      </c>
      <c r="N25" s="11">
        <f t="shared" si="4"/>
        <v>2834.3125</v>
      </c>
      <c r="O25" s="11">
        <f t="shared" si="4"/>
        <v>3645.3187499999999</v>
      </c>
      <c r="P25" s="11">
        <f t="shared" si="4"/>
        <v>4744.4333333333343</v>
      </c>
      <c r="Q25" s="11">
        <f t="shared" si="4"/>
        <v>5046.26111111111</v>
      </c>
      <c r="R25" s="11">
        <f t="shared" si="4"/>
        <v>6615.2666666666655</v>
      </c>
      <c r="S25" s="11">
        <f t="shared" si="4"/>
        <v>6699.2203124999996</v>
      </c>
      <c r="T25" s="11">
        <f t="shared" si="4"/>
        <v>7344.8332031249993</v>
      </c>
    </row>
    <row r="27" spans="1:20" x14ac:dyDescent="0.35">
      <c r="A27" t="s">
        <v>45</v>
      </c>
      <c r="B27" t="s">
        <v>26</v>
      </c>
      <c r="C27">
        <v>80</v>
      </c>
      <c r="D27">
        <v>95</v>
      </c>
      <c r="E27">
        <v>80</v>
      </c>
      <c r="F27">
        <v>70</v>
      </c>
      <c r="G27">
        <v>70</v>
      </c>
      <c r="H27">
        <v>70</v>
      </c>
      <c r="I27">
        <v>70</v>
      </c>
      <c r="J27">
        <v>70</v>
      </c>
      <c r="K27">
        <v>70</v>
      </c>
      <c r="L27">
        <v>60</v>
      </c>
      <c r="M27">
        <v>55</v>
      </c>
      <c r="N27">
        <v>50</v>
      </c>
      <c r="O27">
        <v>45</v>
      </c>
      <c r="P27">
        <v>40</v>
      </c>
      <c r="Q27">
        <v>35</v>
      </c>
      <c r="R27">
        <v>30</v>
      </c>
      <c r="S27">
        <v>30</v>
      </c>
      <c r="T27">
        <v>30</v>
      </c>
    </row>
    <row r="28" spans="1:20" x14ac:dyDescent="0.35">
      <c r="A28" t="s">
        <v>46</v>
      </c>
    </row>
    <row r="29" spans="1:20" x14ac:dyDescent="0.35">
      <c r="A29" t="s">
        <v>47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selection activeCell="D1" sqref="D1:E2"/>
    </sheetView>
  </sheetViews>
  <sheetFormatPr defaultRowHeight="14.5" x14ac:dyDescent="0.35"/>
  <cols>
    <col min="1" max="1" width="18.7265625" customWidth="1"/>
  </cols>
  <sheetData>
    <row r="1" spans="1:15" ht="14.5" customHeight="1" x14ac:dyDescent="0.35">
      <c r="A1" s="16"/>
      <c r="B1" s="16"/>
      <c r="C1" s="16"/>
      <c r="D1" s="17" t="s">
        <v>6</v>
      </c>
      <c r="E1" s="17"/>
      <c r="F1" s="27" t="s">
        <v>7</v>
      </c>
      <c r="G1" s="27"/>
      <c r="H1" s="8"/>
      <c r="I1" s="9"/>
      <c r="J1" s="18" t="s">
        <v>31</v>
      </c>
      <c r="K1" s="19"/>
      <c r="L1" s="19"/>
      <c r="M1" s="19"/>
      <c r="N1" s="19"/>
      <c r="O1" s="20"/>
    </row>
    <row r="2" spans="1:15" ht="43.15" customHeight="1" x14ac:dyDescent="0.35">
      <c r="A2" s="16"/>
      <c r="B2" s="16"/>
      <c r="C2" s="16"/>
      <c r="D2" s="17"/>
      <c r="E2" s="17"/>
      <c r="F2" s="27"/>
      <c r="G2" s="27"/>
      <c r="H2" s="28" t="s">
        <v>9</v>
      </c>
      <c r="I2" s="28"/>
      <c r="J2" s="21"/>
      <c r="K2" s="22"/>
      <c r="L2" s="22"/>
      <c r="M2" s="22"/>
      <c r="N2" s="22"/>
      <c r="O2" s="23"/>
    </row>
    <row r="3" spans="1:15" x14ac:dyDescent="0.35">
      <c r="A3" t="s">
        <v>10</v>
      </c>
      <c r="B3" t="s">
        <v>11</v>
      </c>
      <c r="D3" s="29">
        <v>10</v>
      </c>
      <c r="E3" s="29"/>
      <c r="F3" s="30">
        <v>28.7</v>
      </c>
      <c r="G3" s="30"/>
      <c r="H3" s="31">
        <f>(C9*C8*((C7/100)/24)+(C10*1000))/(F3-D3)</f>
        <v>83.27762923351159</v>
      </c>
      <c r="I3" s="31"/>
      <c r="J3" s="21"/>
      <c r="K3" s="22"/>
      <c r="L3" s="22"/>
      <c r="M3" s="22"/>
      <c r="N3" s="22"/>
      <c r="O3" s="23"/>
    </row>
    <row r="4" spans="1:15" x14ac:dyDescent="0.35">
      <c r="B4" t="s">
        <v>12</v>
      </c>
      <c r="D4" s="29">
        <v>6.4</v>
      </c>
      <c r="E4" s="29"/>
      <c r="F4" s="30">
        <v>13</v>
      </c>
      <c r="G4" s="30"/>
      <c r="H4" s="31">
        <f>(C9*C8*((C7/100)/24)+(C10*1000))/(F4-D4)</f>
        <v>235.95328282828285</v>
      </c>
      <c r="I4" s="31"/>
      <c r="J4" s="21"/>
      <c r="K4" s="22"/>
      <c r="L4" s="22"/>
      <c r="M4" s="22"/>
      <c r="N4" s="22"/>
      <c r="O4" s="23"/>
    </row>
    <row r="5" spans="1:15" x14ac:dyDescent="0.35">
      <c r="J5" s="21"/>
      <c r="K5" s="22"/>
      <c r="L5" s="22"/>
      <c r="M5" s="22"/>
      <c r="N5" s="22"/>
      <c r="O5" s="23"/>
    </row>
    <row r="6" spans="1:15" ht="14.5" customHeight="1" x14ac:dyDescent="0.35">
      <c r="A6" t="s">
        <v>8</v>
      </c>
      <c r="J6" s="21"/>
      <c r="K6" s="22"/>
      <c r="L6" s="22"/>
      <c r="M6" s="22"/>
      <c r="N6" s="22"/>
      <c r="O6" s="23"/>
    </row>
    <row r="7" spans="1:15" x14ac:dyDescent="0.35">
      <c r="A7" t="s">
        <v>5</v>
      </c>
      <c r="C7" s="6">
        <v>0.5</v>
      </c>
      <c r="J7" s="21"/>
      <c r="K7" s="22"/>
      <c r="L7" s="22"/>
      <c r="M7" s="22"/>
      <c r="N7" s="22"/>
      <c r="O7" s="23"/>
    </row>
    <row r="8" spans="1:15" x14ac:dyDescent="0.35">
      <c r="A8" t="s">
        <v>4</v>
      </c>
      <c r="C8" s="6">
        <v>65</v>
      </c>
      <c r="F8" s="7"/>
      <c r="J8" s="21"/>
      <c r="K8" s="22"/>
      <c r="L8" s="22"/>
      <c r="M8" s="22"/>
      <c r="N8" s="22"/>
      <c r="O8" s="23"/>
    </row>
    <row r="9" spans="1:15" x14ac:dyDescent="0.35">
      <c r="A9" t="s">
        <v>3</v>
      </c>
      <c r="C9" s="6">
        <v>115000</v>
      </c>
      <c r="J9" s="21"/>
      <c r="K9" s="22"/>
      <c r="L9" s="22"/>
      <c r="M9" s="22"/>
      <c r="N9" s="22"/>
      <c r="O9" s="23"/>
    </row>
    <row r="10" spans="1:15" x14ac:dyDescent="0.35">
      <c r="A10" t="s">
        <v>13</v>
      </c>
      <c r="C10" s="6">
        <v>0</v>
      </c>
      <c r="J10" s="21"/>
      <c r="K10" s="22"/>
      <c r="L10" s="22"/>
      <c r="M10" s="22"/>
      <c r="N10" s="22"/>
      <c r="O10" s="23"/>
    </row>
    <row r="11" spans="1:15" x14ac:dyDescent="0.35">
      <c r="J11" s="21"/>
      <c r="K11" s="22"/>
      <c r="L11" s="22"/>
      <c r="M11" s="22"/>
      <c r="N11" s="22"/>
      <c r="O11" s="23"/>
    </row>
    <row r="12" spans="1:15" ht="15" thickBot="1" x14ac:dyDescent="0.4">
      <c r="A12" s="32" t="s">
        <v>14</v>
      </c>
      <c r="B12" s="32"/>
      <c r="C12" s="32"/>
      <c r="D12" s="32"/>
      <c r="E12" s="32"/>
      <c r="J12" s="24"/>
      <c r="K12" s="25"/>
      <c r="L12" s="25"/>
      <c r="M12" s="25"/>
      <c r="N12" s="25"/>
      <c r="O12" s="26"/>
    </row>
    <row r="13" spans="1:15" x14ac:dyDescent="0.35">
      <c r="A13" s="2" t="s">
        <v>0</v>
      </c>
      <c r="B13" s="2">
        <v>25</v>
      </c>
      <c r="C13" s="2">
        <v>30</v>
      </c>
      <c r="D13" s="2">
        <v>35</v>
      </c>
      <c r="E13" s="2">
        <v>40</v>
      </c>
      <c r="F13" s="2">
        <v>45</v>
      </c>
      <c r="G13" s="2">
        <v>50</v>
      </c>
      <c r="H13" s="2">
        <v>55</v>
      </c>
      <c r="I13" s="2">
        <v>60</v>
      </c>
      <c r="J13" s="2">
        <v>65</v>
      </c>
      <c r="K13" s="2">
        <v>70</v>
      </c>
    </row>
    <row r="14" spans="1:15" ht="16.5" x14ac:dyDescent="0.35">
      <c r="A14" s="3" t="s">
        <v>1</v>
      </c>
      <c r="B14" s="1">
        <v>4.1399999999999997</v>
      </c>
      <c r="C14" s="1">
        <v>4.9449999999999994</v>
      </c>
      <c r="D14" s="1">
        <v>5.8649999999999993</v>
      </c>
      <c r="E14" s="1">
        <v>6.669999999999999</v>
      </c>
      <c r="F14" s="1">
        <v>7.4749999999999996</v>
      </c>
      <c r="G14" s="1">
        <v>8.3949999999999996</v>
      </c>
      <c r="H14" s="1">
        <v>9.1999999999999993</v>
      </c>
      <c r="I14" s="1">
        <v>10.004999999999999</v>
      </c>
      <c r="J14" s="1">
        <v>10.924999999999999</v>
      </c>
      <c r="K14" s="1">
        <v>11.729999999999999</v>
      </c>
    </row>
    <row r="15" spans="1:15" x14ac:dyDescent="0.35">
      <c r="A15" s="4">
        <v>21</v>
      </c>
      <c r="B15" s="1">
        <v>4.3699999999999992</v>
      </c>
      <c r="C15" s="1">
        <v>5.2899999999999991</v>
      </c>
      <c r="D15" s="1">
        <v>6.21</v>
      </c>
      <c r="E15" s="1">
        <v>7.13</v>
      </c>
      <c r="F15" s="1">
        <v>8.0499999999999989</v>
      </c>
      <c r="G15" s="1">
        <v>8.8549999999999986</v>
      </c>
      <c r="H15" s="1">
        <v>9.7749999999999986</v>
      </c>
      <c r="I15" s="1">
        <v>10.695</v>
      </c>
      <c r="J15" s="1">
        <v>11.614999999999998</v>
      </c>
      <c r="K15" s="1">
        <v>12.535</v>
      </c>
    </row>
    <row r="16" spans="1:15" x14ac:dyDescent="0.35">
      <c r="A16" s="4">
        <v>22</v>
      </c>
      <c r="B16" s="1">
        <v>4.714999999999999</v>
      </c>
      <c r="C16" s="1">
        <v>5.6349999999999998</v>
      </c>
      <c r="D16" s="1">
        <v>6.5549999999999997</v>
      </c>
      <c r="E16" s="1">
        <v>7.589999999999999</v>
      </c>
      <c r="F16" s="1">
        <v>8.51</v>
      </c>
      <c r="G16" s="1">
        <v>9.4299999999999979</v>
      </c>
      <c r="H16" s="1">
        <v>10.464999999999998</v>
      </c>
      <c r="I16" s="1">
        <v>11.385</v>
      </c>
      <c r="J16" s="1">
        <v>12.304999999999998</v>
      </c>
      <c r="K16" s="1">
        <v>13.339999999999998</v>
      </c>
    </row>
    <row r="17" spans="1:11" x14ac:dyDescent="0.35">
      <c r="A17" s="4">
        <v>23</v>
      </c>
      <c r="B17" s="1">
        <v>4.9449999999999994</v>
      </c>
      <c r="C17" s="1">
        <v>5.9799999999999995</v>
      </c>
      <c r="D17" s="1">
        <v>7.0149999999999988</v>
      </c>
      <c r="E17" s="1">
        <v>8.0499999999999989</v>
      </c>
      <c r="F17" s="1">
        <v>9.0849999999999991</v>
      </c>
      <c r="G17" s="1">
        <v>10.119999999999999</v>
      </c>
      <c r="H17" s="1">
        <v>11.04</v>
      </c>
      <c r="I17" s="1">
        <v>12.074999999999999</v>
      </c>
      <c r="J17" s="1">
        <v>13.11</v>
      </c>
      <c r="K17" s="1">
        <v>14.145</v>
      </c>
    </row>
    <row r="18" spans="1:11" x14ac:dyDescent="0.35">
      <c r="A18" s="4">
        <v>24</v>
      </c>
      <c r="B18" s="1">
        <v>5.2899999999999991</v>
      </c>
      <c r="C18" s="1">
        <v>6.4399999999999995</v>
      </c>
      <c r="D18" s="1">
        <v>7.4749999999999996</v>
      </c>
      <c r="E18" s="1">
        <v>8.51</v>
      </c>
      <c r="F18" s="1">
        <v>9.66</v>
      </c>
      <c r="G18" s="1">
        <v>10.695</v>
      </c>
      <c r="H18" s="1">
        <v>11.729999999999999</v>
      </c>
      <c r="I18" s="1">
        <v>12.879999999999999</v>
      </c>
      <c r="J18" s="1">
        <v>13.914999999999999</v>
      </c>
      <c r="K18" s="1">
        <v>15.064999999999998</v>
      </c>
    </row>
    <row r="19" spans="1:11" x14ac:dyDescent="0.35">
      <c r="A19" s="4">
        <v>25</v>
      </c>
      <c r="B19" s="1">
        <v>5.6349999999999998</v>
      </c>
      <c r="C19" s="1">
        <v>6.8999999999999995</v>
      </c>
      <c r="D19" s="1">
        <v>7.9349999999999996</v>
      </c>
      <c r="E19" s="1">
        <v>9.0849999999999991</v>
      </c>
      <c r="F19" s="1">
        <v>10.234999999999999</v>
      </c>
      <c r="G19" s="1">
        <v>11.385</v>
      </c>
      <c r="H19" s="1">
        <v>12.535</v>
      </c>
      <c r="I19" s="1">
        <v>13.684999999999999</v>
      </c>
      <c r="J19" s="1">
        <v>14.834999999999999</v>
      </c>
      <c r="K19" s="1">
        <v>15.984999999999999</v>
      </c>
    </row>
    <row r="20" spans="1:11" x14ac:dyDescent="0.35">
      <c r="A20" s="4">
        <v>26</v>
      </c>
      <c r="B20" s="1">
        <v>5.9799999999999995</v>
      </c>
      <c r="C20" s="1">
        <v>7.2449999999999992</v>
      </c>
      <c r="D20" s="1">
        <v>8.3949999999999996</v>
      </c>
      <c r="E20" s="1">
        <v>9.66</v>
      </c>
      <c r="F20" s="1">
        <v>10.809999999999999</v>
      </c>
      <c r="G20" s="1">
        <v>12.074999999999999</v>
      </c>
      <c r="H20" s="1">
        <v>13.339999999999998</v>
      </c>
      <c r="I20" s="1">
        <v>14.489999999999998</v>
      </c>
      <c r="J20" s="1">
        <v>15.754999999999997</v>
      </c>
      <c r="K20" s="1">
        <v>17.02</v>
      </c>
    </row>
    <row r="21" spans="1:11" x14ac:dyDescent="0.35">
      <c r="A21" s="4">
        <v>27</v>
      </c>
      <c r="B21" s="1">
        <v>6.3249999999999993</v>
      </c>
      <c r="C21" s="1">
        <v>7.589999999999999</v>
      </c>
      <c r="D21" s="1">
        <v>8.9699999999999989</v>
      </c>
      <c r="E21" s="1">
        <v>10.234999999999999</v>
      </c>
      <c r="F21" s="1">
        <v>11.5</v>
      </c>
      <c r="G21" s="1">
        <v>12.764999999999999</v>
      </c>
      <c r="H21" s="1">
        <v>14.145</v>
      </c>
      <c r="I21" s="1">
        <v>15.409999999999998</v>
      </c>
      <c r="J21" s="1">
        <v>16.79</v>
      </c>
      <c r="K21" s="1">
        <v>18.054999999999996</v>
      </c>
    </row>
    <row r="22" spans="1:11" x14ac:dyDescent="0.35">
      <c r="A22" s="4">
        <v>28</v>
      </c>
      <c r="B22" s="1">
        <v>6.7850000000000001</v>
      </c>
      <c r="C22" s="1">
        <v>8.0499999999999989</v>
      </c>
      <c r="D22" s="1">
        <v>9.4299999999999979</v>
      </c>
      <c r="E22" s="1">
        <v>10.809999999999999</v>
      </c>
      <c r="F22" s="1">
        <v>12.19</v>
      </c>
      <c r="G22" s="1">
        <v>13.57</v>
      </c>
      <c r="H22" s="1">
        <v>14.95</v>
      </c>
      <c r="I22" s="1">
        <v>16.445</v>
      </c>
      <c r="J22" s="1">
        <v>17.824999999999999</v>
      </c>
      <c r="K22" s="1">
        <v>19.204999999999998</v>
      </c>
    </row>
    <row r="25" spans="1:11" x14ac:dyDescent="0.35">
      <c r="A25" s="15" t="s">
        <v>15</v>
      </c>
      <c r="B25" s="15"/>
      <c r="C25" s="15"/>
      <c r="D25" s="15"/>
      <c r="E25" s="15"/>
    </row>
    <row r="26" spans="1:11" x14ac:dyDescent="0.35">
      <c r="A26" s="2" t="s">
        <v>0</v>
      </c>
      <c r="B26" s="2">
        <v>30</v>
      </c>
      <c r="C26" s="2">
        <v>35</v>
      </c>
      <c r="D26" s="2">
        <v>40</v>
      </c>
      <c r="E26" s="2">
        <v>45</v>
      </c>
      <c r="F26" s="2">
        <v>50</v>
      </c>
      <c r="G26" s="2">
        <v>55</v>
      </c>
      <c r="H26" s="2">
        <v>60</v>
      </c>
      <c r="I26" s="2">
        <v>65</v>
      </c>
      <c r="J26" s="2">
        <v>70</v>
      </c>
      <c r="K26" s="2">
        <v>75</v>
      </c>
    </row>
    <row r="27" spans="1:11" ht="16.5" x14ac:dyDescent="0.35">
      <c r="A27" s="3" t="s">
        <v>2</v>
      </c>
      <c r="B27" s="1">
        <v>12.65</v>
      </c>
      <c r="C27" s="1">
        <v>14.740000000000002</v>
      </c>
      <c r="D27" s="1">
        <v>16.940000000000001</v>
      </c>
      <c r="E27" s="1">
        <v>19.14</v>
      </c>
      <c r="F27" s="1">
        <v>21.230000000000004</v>
      </c>
      <c r="G27" s="1">
        <v>23.430000000000003</v>
      </c>
      <c r="H27" s="1">
        <v>25.740000000000002</v>
      </c>
      <c r="I27" s="1">
        <v>27.94</v>
      </c>
      <c r="J27" s="1">
        <v>30.14</v>
      </c>
      <c r="K27" s="1">
        <v>32.450000000000003</v>
      </c>
    </row>
    <row r="28" spans="1:11" x14ac:dyDescent="0.35">
      <c r="A28" s="4">
        <v>37</v>
      </c>
      <c r="B28" s="1">
        <v>12.980000000000002</v>
      </c>
      <c r="C28" s="1">
        <v>15.180000000000001</v>
      </c>
      <c r="D28" s="1">
        <v>17.380000000000003</v>
      </c>
      <c r="E28" s="1">
        <v>19.690000000000001</v>
      </c>
      <c r="F28" s="1">
        <v>21.89</v>
      </c>
      <c r="G28" s="1">
        <v>24.200000000000003</v>
      </c>
      <c r="H28" s="1">
        <v>26.400000000000002</v>
      </c>
      <c r="I28" s="1">
        <v>28.710000000000004</v>
      </c>
      <c r="J28" s="1">
        <v>31.020000000000003</v>
      </c>
      <c r="K28" s="1">
        <v>33.330000000000005</v>
      </c>
    </row>
    <row r="29" spans="1:11" x14ac:dyDescent="0.35">
      <c r="A29" s="4">
        <v>37.5</v>
      </c>
      <c r="B29" s="1">
        <v>13.31</v>
      </c>
      <c r="C29" s="1">
        <v>15.620000000000001</v>
      </c>
      <c r="D29" s="1">
        <v>17.930000000000003</v>
      </c>
      <c r="E29" s="1">
        <v>20.239999999999998</v>
      </c>
      <c r="F29" s="1">
        <v>22.55</v>
      </c>
      <c r="G29" s="1">
        <v>24.860000000000003</v>
      </c>
      <c r="H29" s="1">
        <v>27.17</v>
      </c>
      <c r="I29" s="1">
        <v>29.59</v>
      </c>
      <c r="J29" s="1">
        <v>31.900000000000002</v>
      </c>
      <c r="K29" s="1">
        <v>34.32</v>
      </c>
    </row>
    <row r="30" spans="1:11" x14ac:dyDescent="0.35">
      <c r="A30" s="5"/>
      <c r="B30" s="1"/>
      <c r="C30" s="1"/>
      <c r="D30" s="1"/>
      <c r="E30" s="1"/>
      <c r="F30" s="1"/>
      <c r="G30" s="1"/>
      <c r="H30" s="1"/>
      <c r="I30" s="1"/>
      <c r="J30" s="1"/>
      <c r="K30" s="1"/>
    </row>
    <row r="31" spans="1:11" x14ac:dyDescent="0.35">
      <c r="A31" s="5"/>
      <c r="B31" s="1"/>
      <c r="C31" s="1"/>
      <c r="D31" s="1"/>
      <c r="E31" s="1"/>
      <c r="F31" s="1"/>
      <c r="G31" s="1"/>
      <c r="H31" s="1"/>
      <c r="I31" s="1"/>
      <c r="J31" s="1"/>
      <c r="K31" s="1"/>
    </row>
    <row r="32" spans="1:11" x14ac:dyDescent="0.35">
      <c r="A32" s="5"/>
      <c r="B32" s="1"/>
      <c r="C32" s="1"/>
      <c r="D32" s="1"/>
      <c r="E32" s="1"/>
      <c r="F32" s="1"/>
      <c r="G32" s="1"/>
      <c r="H32" s="1"/>
      <c r="I32" s="1"/>
      <c r="J32" s="1"/>
      <c r="K32" s="1"/>
    </row>
    <row r="33" spans="1:11" x14ac:dyDescent="0.35">
      <c r="A33" s="5"/>
      <c r="B33" s="1"/>
      <c r="C33" s="1"/>
      <c r="D33" s="1"/>
      <c r="E33" s="1"/>
      <c r="F33" s="1"/>
      <c r="G33" s="1"/>
      <c r="H33" s="1"/>
      <c r="I33" s="1"/>
      <c r="J33" s="1"/>
      <c r="K33" s="1"/>
    </row>
    <row r="34" spans="1:11" x14ac:dyDescent="0.35">
      <c r="A34" s="5"/>
      <c r="B34" s="1"/>
      <c r="C34" s="1"/>
      <c r="D34" s="1"/>
      <c r="E34" s="1"/>
      <c r="F34" s="1"/>
      <c r="G34" s="1"/>
      <c r="H34" s="1"/>
      <c r="I34" s="1"/>
      <c r="J34" s="1"/>
      <c r="K34" s="1"/>
    </row>
    <row r="35" spans="1:11" x14ac:dyDescent="0.35">
      <c r="A35" s="5"/>
      <c r="B35" s="1"/>
      <c r="C35" s="1"/>
      <c r="D35" s="1"/>
      <c r="E35" s="1"/>
      <c r="F35" s="1"/>
      <c r="G35" s="1"/>
      <c r="H35" s="1"/>
      <c r="I35" s="1"/>
      <c r="J35" s="1"/>
      <c r="K35" s="1"/>
    </row>
    <row r="36" spans="1:11" x14ac:dyDescent="0.35">
      <c r="A36" s="5"/>
    </row>
    <row r="37" spans="1:11" x14ac:dyDescent="0.35">
      <c r="A37" s="5"/>
    </row>
  </sheetData>
  <mergeCells count="15">
    <mergeCell ref="J1:O12"/>
    <mergeCell ref="F1:G2"/>
    <mergeCell ref="H2:I2"/>
    <mergeCell ref="D3:E3"/>
    <mergeCell ref="D4:E4"/>
    <mergeCell ref="F3:G3"/>
    <mergeCell ref="F4:G4"/>
    <mergeCell ref="H3:I3"/>
    <mergeCell ref="H4:I4"/>
    <mergeCell ref="A12:E12"/>
    <mergeCell ref="A25:E25"/>
    <mergeCell ref="A1:A2"/>
    <mergeCell ref="B1:B2"/>
    <mergeCell ref="C1:C2"/>
    <mergeCell ref="D1: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based on CO2 with resulting RH</vt:lpstr>
      <vt:lpstr>based on relative humidity</vt:lpstr>
      <vt:lpstr>Blad3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dc:creator>
  <cp:lastModifiedBy>ron meijerhof</cp:lastModifiedBy>
  <dcterms:created xsi:type="dcterms:W3CDTF">2013-03-12T13:02:00Z</dcterms:created>
  <dcterms:modified xsi:type="dcterms:W3CDTF">2019-02-13T18:48:31Z</dcterms:modified>
</cp:coreProperties>
</file>